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1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<sst xmlns="http://schemas.openxmlformats.org/spreadsheetml/2006/main" count="150" uniqueCount="137">
  <si>
    <t>资 产 负 债 表</t>
  </si>
  <si>
    <t>会民非01表</t>
  </si>
  <si>
    <r>
      <t>编制单位：大庆市残疾人福利基金会                                         202</t>
    </r>
    <r>
      <rPr>
        <sz val="12"/>
        <color indexed="8"/>
        <rFont val="楷体_GB2312"/>
        <family val="3"/>
      </rPr>
      <t>2</t>
    </r>
    <r>
      <rPr>
        <sz val="12"/>
        <color indexed="8"/>
        <rFont val="楷体_GB2312"/>
        <family val="3"/>
      </rPr>
      <t>年12月31日                                                     单位：元</t>
    </r>
  </si>
  <si>
    <t>资    产</t>
  </si>
  <si>
    <t>行次</t>
  </si>
  <si>
    <t>期初数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</si>
  <si>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</si>
  <si>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</si>
  <si>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</si>
  <si>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</si>
  <si>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</si>
  <si>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</si>
  <si>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</si>
  <si>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</si>
  <si>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</si>
  <si>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</si>
  <si>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</si>
  <si>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</si>
  <si>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其他应收款</t>
  </si>
  <si>
    <t xml:space="preserve">  预收账款</t>
  </si>
  <si>
    <t xml:space="preserve">  存  货</t>
  </si>
  <si>
    <t xml:space="preserve">  其他应付款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</si>
  <si>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</si>
  <si>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</si>
  <si>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</si>
  <si>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</si>
  <si>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</si>
  <si>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</si>
  <si>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</si>
  <si>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</si>
  <si>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</si>
  <si>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</si>
  <si>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</si>
  <si>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</si>
  <si>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</si>
  <si>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</si>
  <si>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</si>
  <si>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</si>
  <si>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</si>
  <si>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</si>
  <si>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</si>
  <si>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</si>
  <si>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</si>
  <si>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</si>
  <si>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</si>
  <si>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</si>
  <si>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</si>
  <si>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</si>
  <si>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</si>
  <si>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</si>
  <si>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</si>
  <si>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</si>
  <si>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</si>
  <si>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</si>
  <si>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</si>
  <si>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</si>
  <si>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</si>
  <si>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</si>
  <si>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</si>
  <si>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</si>
  <si>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</si>
  <si>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 务 活 动 表</t>
  </si>
  <si>
    <t>会民非02表</t>
  </si>
  <si>
    <t>编制单位：大庆市残疾人福利基金会                                    2022年度                                                                单位：元</t>
  </si>
  <si>
    <t>项  目</t>
  </si>
  <si>
    <t>上年同期数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</si>
  <si>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</si>
  <si>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</si>
  <si>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</si>
  <si>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</si>
  <si>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</si>
  <si>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</si>
  <si>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</si>
  <si>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</si>
  <si>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</si>
  <si>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</si>
  <si>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</si>
  <si>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</si>
  <si>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</si>
  <si>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</si>
  <si>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</si>
  <si>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 集善如新儿童蜜儿餐项目</t>
  </si>
  <si>
    <t>全国助残日</t>
  </si>
  <si>
    <t>康复中心培训项目</t>
  </si>
  <si>
    <t>市残疾人文化建设提升项目</t>
  </si>
  <si>
    <t>救助贫困肢残人“站立计划”公益助残项目</t>
  </si>
  <si>
    <t>大庆福利总厂援助设备项目</t>
  </si>
  <si>
    <t>电动轮椅</t>
  </si>
  <si>
    <t>“人工智能.助盲行动”助残服务活动</t>
  </si>
  <si>
    <t>“爱可声.爱可成声”公益助残项目</t>
  </si>
  <si>
    <t>“未来之星就业特长培育工程”启动暨天赐龙韵乐器制造厂援助设备项目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</si>
  <si>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</si>
  <si>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</si>
  <si>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</si>
  <si>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</si>
  <si>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</si>
  <si>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</si>
  <si>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 金 流 量 表</t>
  </si>
  <si>
    <t xml:space="preserve">                                                                          会民非03表</t>
  </si>
  <si>
    <t>编制单位：大庆市残疾人福利基金会                2022年度                   单位：元</t>
  </si>
  <si>
    <t>金 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</si>
  <si>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</si>
  <si>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</si>
  <si>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</si>
  <si>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</si>
  <si>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</si>
  <si>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</si>
  <si>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>其他应收款</t>
  </si>
  <si>
    <t xml:space="preserve">      收到的其他与业务活动有关的现金</t>
  </si>
  <si>
    <t xml:space="preserve">                          现金流入小计</t>
  </si>
  <si>
    <t>业务成本-折旧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</si>
  <si>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</si>
  <si>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</si>
  <si>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</si>
  <si>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>其他费用+管理费用-工资-福利费-折旧+其他应收款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</si>
  <si>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</si>
  <si>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</si>
  <si>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</si>
  <si>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</si>
  <si>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</si>
  <si>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</si>
  <si>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</si>
  <si>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</si>
  <si>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</si>
  <si>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</si>
  <si>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</si>
  <si>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</si>
  <si>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</si>
  <si>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</si>
  <si>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</si>
  <si>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</si>
  <si>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</si>
  <si>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</si>
  <si>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</si>
  <si>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</si>
  <si>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</si>
  <si>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"爱可声传递”助听项目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</si>
</sst>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楷体_GB2312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b/>
      <sz val="18"/>
      <color indexed="8"/>
      <name val="楷体_GB2312"/>
      <family val="3"/>
    </font>
    <font>
      <sz val="12"/>
      <color indexed="10"/>
      <name val="楷体_GB2312"/>
      <family val="3"/>
    </font>
    <font>
      <sz val="12"/>
      <name val="楷体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25" fillId="21" borderId="0" applyNumberFormat="0" applyBorder="0" applyAlignment="0" applyProtection="0"/>
    <xf numFmtId="0" fontId="27" fillId="15" borderId="8" applyNumberFormat="0" applyAlignment="0" applyProtection="0"/>
    <xf numFmtId="0" fontId="13" fillId="8" borderId="5" applyNumberFormat="0" applyAlignment="0" applyProtection="0"/>
    <xf numFmtId="0" fontId="2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43" fontId="5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43" fontId="5" fillId="0" borderId="15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top" wrapText="1"/>
    </xf>
    <xf numFmtId="43" fontId="5" fillId="0" borderId="15" xfId="0" applyNumberFormat="1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right" vertical="top" wrapText="1"/>
    </xf>
    <xf numFmtId="43" fontId="3" fillId="0" borderId="0" xfId="53" applyFont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43" fontId="0" fillId="15" borderId="0" xfId="53" applyFont="1" applyFill="1" applyAlignment="1">
      <alignment/>
    </xf>
    <xf numFmtId="0" fontId="5" fillId="15" borderId="14" xfId="0" applyFont="1" applyFill="1" applyBorder="1" applyAlignment="1">
      <alignment horizontal="center" wrapText="1"/>
    </xf>
    <xf numFmtId="43" fontId="5" fillId="15" borderId="14" xfId="53" applyFont="1" applyFill="1" applyBorder="1" applyAlignment="1">
      <alignment horizontal="center" wrapText="1"/>
    </xf>
    <xf numFmtId="0" fontId="5" fillId="15" borderId="15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justify" vertical="top"/>
    </xf>
    <xf numFmtId="0" fontId="5" fillId="15" borderId="14" xfId="0" applyFont="1" applyFill="1" applyBorder="1" applyAlignment="1">
      <alignment horizontal="center" vertical="top" wrapText="1"/>
    </xf>
    <xf numFmtId="43" fontId="5" fillId="15" borderId="14" xfId="53" applyFont="1" applyFill="1" applyBorder="1" applyAlignment="1">
      <alignment horizontal="justify" vertical="center" wrapText="1"/>
    </xf>
    <xf numFmtId="43" fontId="5" fillId="15" borderId="14" xfId="0" applyNumberFormat="1" applyFont="1" applyFill="1" applyBorder="1" applyAlignment="1">
      <alignment horizontal="justify" vertical="center" wrapText="1"/>
    </xf>
    <xf numFmtId="43" fontId="5" fillId="15" borderId="15" xfId="0" applyNumberFormat="1" applyFont="1" applyFill="1" applyBorder="1" applyAlignment="1">
      <alignment horizontal="justify" vertical="center" wrapText="1"/>
    </xf>
    <xf numFmtId="0" fontId="5" fillId="15" borderId="14" xfId="0" applyFont="1" applyFill="1" applyBorder="1" applyAlignment="1">
      <alignment horizontal="center" vertical="center" wrapText="1"/>
    </xf>
    <xf numFmtId="43" fontId="8" fillId="15" borderId="14" xfId="53" applyFont="1" applyFill="1" applyBorder="1" applyAlignment="1">
      <alignment horizontal="justify" vertical="center" wrapText="1"/>
    </xf>
    <xf numFmtId="0" fontId="9" fillId="15" borderId="13" xfId="0" applyFont="1" applyFill="1" applyBorder="1" applyAlignment="1">
      <alignment horizontal="center" vertical="top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justify" vertical="top"/>
    </xf>
    <xf numFmtId="43" fontId="9" fillId="15" borderId="14" xfId="53" applyFont="1" applyFill="1" applyBorder="1" applyAlignment="1">
      <alignment/>
    </xf>
    <xf numFmtId="0" fontId="5" fillId="15" borderId="13" xfId="0" applyFont="1" applyFill="1" applyBorder="1" applyAlignment="1">
      <alignment horizontal="center" vertical="top"/>
    </xf>
    <xf numFmtId="43" fontId="5" fillId="15" borderId="14" xfId="53" applyFont="1" applyFill="1" applyBorder="1" applyAlignment="1">
      <alignment/>
    </xf>
    <xf numFmtId="0" fontId="5" fillId="15" borderId="13" xfId="0" applyFont="1" applyFill="1" applyBorder="1" applyAlignment="1">
      <alignment horizontal="center" vertical="top" wrapText="1"/>
    </xf>
    <xf numFmtId="0" fontId="5" fillId="15" borderId="13" xfId="0" applyFont="1" applyFill="1" applyBorder="1" applyAlignment="1">
      <alignment horizontal="left" vertical="top"/>
    </xf>
    <xf numFmtId="0" fontId="5" fillId="15" borderId="13" xfId="0" applyFont="1" applyFill="1" applyBorder="1" applyAlignment="1">
      <alignment horizontal="left" vertical="top" wrapText="1"/>
    </xf>
    <xf numFmtId="43" fontId="8" fillId="15" borderId="14" xfId="0" applyNumberFormat="1" applyFont="1" applyFill="1" applyBorder="1" applyAlignment="1">
      <alignment horizontal="justify" vertical="center" wrapText="1"/>
    </xf>
    <xf numFmtId="43" fontId="5" fillId="15" borderId="15" xfId="53" applyFont="1" applyFill="1" applyBorder="1" applyAlignment="1">
      <alignment horizontal="justify" vertical="center" wrapText="1"/>
    </xf>
    <xf numFmtId="43" fontId="8" fillId="15" borderId="15" xfId="0" applyNumberFormat="1" applyFont="1" applyFill="1" applyBorder="1" applyAlignment="1">
      <alignment horizontal="justify" vertical="center" wrapText="1"/>
    </xf>
    <xf numFmtId="0" fontId="5" fillId="15" borderId="16" xfId="0" applyFont="1" applyFill="1" applyBorder="1" applyAlignment="1">
      <alignment horizontal="justify" vertical="top"/>
    </xf>
    <xf numFmtId="0" fontId="5" fillId="15" borderId="17" xfId="0" applyFont="1" applyFill="1" applyBorder="1" applyAlignment="1">
      <alignment horizontal="center" vertical="center" wrapText="1"/>
    </xf>
    <xf numFmtId="43" fontId="5" fillId="15" borderId="17" xfId="53" applyFont="1" applyFill="1" applyBorder="1" applyAlignment="1">
      <alignment horizontal="justify" vertical="center" wrapText="1"/>
    </xf>
    <xf numFmtId="43" fontId="5" fillId="15" borderId="17" xfId="0" applyNumberFormat="1" applyFont="1" applyFill="1" applyBorder="1" applyAlignment="1">
      <alignment horizontal="justify" vertical="center" wrapText="1"/>
    </xf>
    <xf numFmtId="43" fontId="5" fillId="15" borderId="18" xfId="0" applyNumberFormat="1" applyFont="1" applyFill="1" applyBorder="1" applyAlignment="1">
      <alignment horizontal="justify" vertical="center" wrapText="1"/>
    </xf>
    <xf numFmtId="0" fontId="6" fillId="15" borderId="0" xfId="0" applyFont="1" applyFill="1" applyAlignment="1">
      <alignment horizontal="center"/>
    </xf>
    <xf numFmtId="43" fontId="0" fillId="15" borderId="0" xfId="53" applyFill="1" applyAlignment="1">
      <alignment/>
    </xf>
    <xf numFmtId="4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justify" vertical="top" wrapText="1"/>
    </xf>
    <xf numFmtId="43" fontId="5" fillId="0" borderId="15" xfId="0" applyNumberFormat="1" applyFont="1" applyBorder="1" applyAlignment="1">
      <alignment horizontal="right" vertical="center" wrapText="1"/>
    </xf>
    <xf numFmtId="43" fontId="8" fillId="0" borderId="14" xfId="0" applyNumberFormat="1" applyFont="1" applyBorder="1" applyAlignment="1">
      <alignment horizontal="right" vertical="center" wrapText="1"/>
    </xf>
    <xf numFmtId="43" fontId="9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43" fontId="5" fillId="0" borderId="17" xfId="0" applyNumberFormat="1" applyFont="1" applyBorder="1" applyAlignment="1">
      <alignment horizontal="right" vertical="center" wrapText="1"/>
    </xf>
    <xf numFmtId="43" fontId="5" fillId="0" borderId="18" xfId="0" applyNumberFormat="1" applyFont="1" applyBorder="1" applyAlignment="1">
      <alignment horizontal="right" vertical="center" wrapText="1"/>
    </xf>
    <xf numFmtId="43" fontId="0" fillId="0" borderId="0" xfId="53" applyFont="1" applyAlignment="1">
      <alignment/>
    </xf>
    <xf numFmtId="177" fontId="0" fillId="0" borderId="0" xfId="0" applyNumberFormat="1" applyAlignment="1">
      <alignment/>
    </xf>
    <xf numFmtId="43" fontId="0" fillId="0" borderId="0" xfId="53" applyAlignment="1">
      <alignment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7" fillId="15" borderId="0" xfId="0" applyFont="1" applyFill="1" applyAlignment="1">
      <alignment horizontal="center"/>
    </xf>
    <xf numFmtId="0" fontId="5" fillId="15" borderId="0" xfId="0" applyFont="1" applyFill="1" applyAlignment="1">
      <alignment horizontal="right"/>
    </xf>
    <xf numFmtId="0" fontId="5" fillId="15" borderId="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center" wrapText="1"/>
    </xf>
    <xf numFmtId="0" fontId="5" fillId="15" borderId="12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2 2" xfId="55"/>
    <cellStyle name="千位分隔 3" xfId="56"/>
    <cellStyle name="千位分隔 3 2" xfId="57"/>
    <cellStyle name="千位分隔 4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C50" sqref="C50"/>
    </sheetView>
  </sheetViews>
  <sheetFormatPr defaultColWidth="8.75390625" defaultRowHeight="14.25"/>
  <cols>
    <col min="1" max="1" width="27.75390625" style="0" customWidth="1"/>
    <col min="2" max="2" width="6.50390625" style="0" customWidth="1"/>
    <col min="3" max="4" width="19.625" style="0" customWidth="1"/>
    <col min="5" max="5" width="27.125" style="0" customWidth="1"/>
    <col min="6" max="6" width="8.75390625" style="0" customWidth="1"/>
    <col min="7" max="8" width="19.625" style="0" customWidth="1"/>
    <col min="9" max="9" width="15.00390625" style="0" bestFit="1" customWidth="1"/>
    <col min="10" max="10" width="8.75390625" style="0" customWidth="1"/>
    <col min="11" max="11" width="17.25390625" style="0" bestFit="1" customWidth="1"/>
  </cols>
  <sheetData>
    <row r="1" spans="1:8" ht="28.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4.25">
      <c r="A2" s="65" t="s">
        <v>1</v>
      </c>
      <c r="B2" s="65"/>
      <c r="C2" s="65"/>
      <c r="D2" s="65"/>
      <c r="E2" s="65"/>
      <c r="F2" s="65"/>
      <c r="G2" s="65"/>
      <c r="H2" s="65"/>
    </row>
    <row r="3" spans="1:8" ht="14.25">
      <c r="A3" s="66" t="s">
        <v>2</v>
      </c>
      <c r="B3" s="66"/>
      <c r="C3" s="66"/>
      <c r="D3" s="66"/>
      <c r="E3" s="66"/>
      <c r="F3" s="66"/>
      <c r="G3" s="66"/>
      <c r="H3" s="66"/>
    </row>
    <row r="4" spans="1:8" ht="15.7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4</v>
      </c>
      <c r="G4" s="4" t="s">
        <v>5</v>
      </c>
      <c r="H4" s="5" t="s">
        <v>6</v>
      </c>
    </row>
    <row r="5" spans="1:8" ht="15.75" customHeight="1">
      <c r="A5" s="9" t="s">
        <v>8</v>
      </c>
      <c r="B5" s="7"/>
      <c r="C5" s="52"/>
      <c r="D5" s="52"/>
      <c r="E5" s="53" t="s">
        <v>9</v>
      </c>
      <c r="F5" s="7"/>
      <c r="G5" s="52"/>
      <c r="H5" s="54"/>
    </row>
    <row r="6" spans="1:9" ht="15.75" customHeight="1">
      <c r="A6" s="9" t="s">
        <v>10</v>
      </c>
      <c r="B6" s="7">
        <v>1</v>
      </c>
      <c r="C6" s="52">
        <v>5604063.15</v>
      </c>
      <c r="D6" s="52">
        <v>4929325.1</v>
      </c>
      <c r="E6" s="53" t="s">
        <v>11</v>
      </c>
      <c r="F6" s="7">
        <v>61</v>
      </c>
      <c r="G6" s="52"/>
      <c r="H6" s="54"/>
      <c r="I6" s="12"/>
    </row>
    <row r="7" spans="1:8" ht="15.75" customHeight="1">
      <c r="A7" s="9" t="s">
        <v>12</v>
      </c>
      <c r="B7" s="7">
        <v>2</v>
      </c>
      <c r="C7" s="52"/>
      <c r="D7" s="55"/>
      <c r="E7" s="53" t="s">
        <v>13</v>
      </c>
      <c r="F7" s="7">
        <v>62</v>
      </c>
      <c r="G7" s="52"/>
      <c r="H7" s="54"/>
    </row>
    <row r="8" spans="1:8" ht="15.75" customHeight="1">
      <c r="A8" s="9" t="s">
        <v>14</v>
      </c>
      <c r="B8" s="7">
        <v>3</v>
      </c>
      <c r="C8" s="52"/>
      <c r="D8" s="55"/>
      <c r="E8" s="53" t="s">
        <v>15</v>
      </c>
      <c r="F8" s="7">
        <v>63</v>
      </c>
      <c r="G8" s="52"/>
      <c r="H8" s="54"/>
    </row>
    <row r="9" spans="1:8" ht="15.75" customHeight="1">
      <c r="A9" s="9" t="s">
        <v>16</v>
      </c>
      <c r="B9" s="7">
        <v>4</v>
      </c>
      <c r="C9" s="52"/>
      <c r="D9" s="55"/>
      <c r="E9" s="53" t="s">
        <v>17</v>
      </c>
      <c r="F9" s="7">
        <v>65</v>
      </c>
      <c r="G9" s="52"/>
      <c r="H9" s="54"/>
    </row>
    <row r="10" spans="1:8" ht="15.75" customHeight="1">
      <c r="A10" s="9" t="s">
        <v>18</v>
      </c>
      <c r="B10" s="7">
        <v>5</v>
      </c>
      <c r="C10" s="52"/>
      <c r="D10" s="55"/>
      <c r="E10" s="53" t="s">
        <v>19</v>
      </c>
      <c r="F10" s="7">
        <v>66</v>
      </c>
      <c r="G10" s="52"/>
      <c r="H10" s="54"/>
    </row>
    <row r="11" spans="1:8" ht="15.75" customHeight="1">
      <c r="A11" s="9" t="s">
        <v>20</v>
      </c>
      <c r="B11" s="7">
        <v>8</v>
      </c>
      <c r="C11" s="52">
        <v>72</v>
      </c>
      <c r="D11" s="56">
        <v>0</v>
      </c>
      <c r="E11" s="53" t="s">
        <v>21</v>
      </c>
      <c r="F11" s="7">
        <v>67</v>
      </c>
      <c r="G11" s="52">
        <v>8000000</v>
      </c>
      <c r="H11" s="54">
        <v>8000000</v>
      </c>
    </row>
    <row r="12" spans="1:8" ht="15.75" customHeight="1">
      <c r="A12" s="9" t="s">
        <v>22</v>
      </c>
      <c r="B12" s="7">
        <v>9</v>
      </c>
      <c r="C12" s="52"/>
      <c r="D12" s="55"/>
      <c r="E12" s="53" t="s">
        <v>23</v>
      </c>
      <c r="F12" s="7">
        <v>71</v>
      </c>
      <c r="G12" s="52"/>
      <c r="H12" s="54"/>
    </row>
    <row r="13" spans="1:8" ht="15.75" customHeight="1">
      <c r="A13" s="9" t="s">
        <v>24</v>
      </c>
      <c r="B13" s="7">
        <v>15</v>
      </c>
      <c r="C13" s="52"/>
      <c r="D13" s="55"/>
      <c r="E13" s="53" t="s">
        <v>25</v>
      </c>
      <c r="F13" s="7">
        <v>72</v>
      </c>
      <c r="G13" s="52"/>
      <c r="H13" s="54"/>
    </row>
    <row r="14" spans="1:8" ht="15.75" customHeight="1">
      <c r="A14" s="9" t="s">
        <v>26</v>
      </c>
      <c r="B14" s="7">
        <v>18</v>
      </c>
      <c r="C14" s="52"/>
      <c r="D14" s="55"/>
      <c r="E14" s="53" t="s">
        <v>27</v>
      </c>
      <c r="F14" s="7">
        <v>74</v>
      </c>
      <c r="G14" s="52"/>
      <c r="H14" s="54"/>
    </row>
    <row r="15" spans="1:8" ht="15.75" customHeight="1">
      <c r="A15" s="9" t="s">
        <v>28</v>
      </c>
      <c r="B15" s="7">
        <v>20</v>
      </c>
      <c r="C15" s="52">
        <f>SUM(C5:C14)</f>
        <v>5604135.15</v>
      </c>
      <c r="D15" s="52">
        <f>SUM(D6:D14)</f>
        <v>4929325.1</v>
      </c>
      <c r="E15" s="53" t="s">
        <v>29</v>
      </c>
      <c r="F15" s="7">
        <v>78</v>
      </c>
      <c r="G15" s="52"/>
      <c r="H15" s="54"/>
    </row>
    <row r="16" spans="1:8" ht="15.75" customHeight="1">
      <c r="A16" s="9"/>
      <c r="B16" s="7"/>
      <c r="C16" s="52"/>
      <c r="D16" s="52"/>
      <c r="E16" s="53" t="s">
        <v>30</v>
      </c>
      <c r="F16" s="7">
        <v>80</v>
      </c>
      <c r="G16" s="52">
        <f>SUM(G6:G15)</f>
        <v>8000000</v>
      </c>
      <c r="H16" s="54">
        <v>8000000</v>
      </c>
    </row>
    <row r="17" spans="1:11" ht="15.75" customHeight="1">
      <c r="A17" s="9" t="s">
        <v>31</v>
      </c>
      <c r="B17" s="7"/>
      <c r="C17" s="52"/>
      <c r="D17" s="52"/>
      <c r="E17" s="53"/>
      <c r="F17" s="7"/>
      <c r="G17" s="52"/>
      <c r="H17" s="54"/>
      <c r="K17" s="12"/>
    </row>
    <row r="18" spans="1:8" ht="15.75" customHeight="1">
      <c r="A18" s="9" t="s">
        <v>32</v>
      </c>
      <c r="B18" s="7">
        <v>21</v>
      </c>
      <c r="C18" s="52"/>
      <c r="D18" s="52"/>
      <c r="E18" s="53" t="s">
        <v>33</v>
      </c>
      <c r="F18" s="7"/>
      <c r="G18" s="52"/>
      <c r="H18" s="54"/>
    </row>
    <row r="19" spans="1:8" ht="15.75" customHeight="1">
      <c r="A19" s="9" t="s">
        <v>34</v>
      </c>
      <c r="B19" s="7">
        <v>24</v>
      </c>
      <c r="C19" s="52"/>
      <c r="D19" s="52"/>
      <c r="E19" s="53" t="s">
        <v>35</v>
      </c>
      <c r="F19" s="7">
        <v>81</v>
      </c>
      <c r="G19" s="52"/>
      <c r="H19" s="54"/>
    </row>
    <row r="20" spans="1:8" ht="15.75" customHeight="1">
      <c r="A20" s="9" t="s">
        <v>36</v>
      </c>
      <c r="B20" s="7">
        <v>30</v>
      </c>
      <c r="C20" s="52">
        <f>C18+C19</f>
        <v>0</v>
      </c>
      <c r="D20" s="52">
        <f>D18+D19</f>
        <v>0</v>
      </c>
      <c r="E20" s="53" t="s">
        <v>37</v>
      </c>
      <c r="F20" s="7">
        <v>84</v>
      </c>
      <c r="G20" s="52"/>
      <c r="H20" s="54"/>
    </row>
    <row r="21" spans="1:8" ht="15.75" customHeight="1">
      <c r="A21" s="9"/>
      <c r="B21" s="7"/>
      <c r="C21" s="52"/>
      <c r="D21" s="52"/>
      <c r="E21" s="53" t="s">
        <v>38</v>
      </c>
      <c r="F21" s="7">
        <v>88</v>
      </c>
      <c r="G21" s="52"/>
      <c r="H21" s="54"/>
    </row>
    <row r="22" spans="1:8" ht="15.75" customHeight="1">
      <c r="A22" s="9" t="s">
        <v>39</v>
      </c>
      <c r="B22" s="7"/>
      <c r="C22" s="52"/>
      <c r="D22" s="52"/>
      <c r="E22" s="53" t="s">
        <v>40</v>
      </c>
      <c r="F22" s="7">
        <v>90</v>
      </c>
      <c r="G22" s="52">
        <f>G19+G20+G21</f>
        <v>0</v>
      </c>
      <c r="H22" s="54">
        <f>H19+H20+H21</f>
        <v>0</v>
      </c>
    </row>
    <row r="23" spans="1:8" ht="15.75" customHeight="1">
      <c r="A23" s="9" t="s">
        <v>41</v>
      </c>
      <c r="B23" s="7">
        <v>31</v>
      </c>
      <c r="C23" s="52">
        <v>1509828</v>
      </c>
      <c r="D23" s="52">
        <v>1453810</v>
      </c>
      <c r="E23" s="53"/>
      <c r="F23" s="7"/>
      <c r="G23" s="52"/>
      <c r="H23" s="54"/>
    </row>
    <row r="24" spans="1:8" ht="15.75" customHeight="1">
      <c r="A24" s="9" t="s">
        <v>42</v>
      </c>
      <c r="B24" s="7">
        <v>32</v>
      </c>
      <c r="C24" s="52">
        <v>543160</v>
      </c>
      <c r="D24" s="52">
        <v>592770.82</v>
      </c>
      <c r="E24" s="53" t="s">
        <v>43</v>
      </c>
      <c r="F24" s="7"/>
      <c r="G24" s="52"/>
      <c r="H24" s="54"/>
    </row>
    <row r="25" spans="1:8" ht="15.75" customHeight="1">
      <c r="A25" s="9" t="s">
        <v>44</v>
      </c>
      <c r="B25" s="7">
        <v>33</v>
      </c>
      <c r="C25" s="52">
        <f>C23-C24</f>
        <v>966668</v>
      </c>
      <c r="D25" s="52">
        <f>D23-D24</f>
        <v>861039.18</v>
      </c>
      <c r="E25" s="53" t="s">
        <v>45</v>
      </c>
      <c r="F25" s="7">
        <v>91</v>
      </c>
      <c r="G25" s="52"/>
      <c r="H25" s="54"/>
    </row>
    <row r="26" spans="1:8" ht="15.75" customHeight="1">
      <c r="A26" s="9" t="s">
        <v>46</v>
      </c>
      <c r="B26" s="7">
        <v>34</v>
      </c>
      <c r="C26" s="52"/>
      <c r="D26" s="55"/>
      <c r="E26" s="53"/>
      <c r="F26" s="7"/>
      <c r="G26" s="52"/>
      <c r="H26" s="54"/>
    </row>
    <row r="27" spans="1:8" ht="15.75" customHeight="1">
      <c r="A27" s="9" t="s">
        <v>47</v>
      </c>
      <c r="B27" s="7">
        <v>35</v>
      </c>
      <c r="C27" s="52"/>
      <c r="D27" s="55"/>
      <c r="E27" s="53" t="s">
        <v>48</v>
      </c>
      <c r="F27" s="7">
        <v>100</v>
      </c>
      <c r="G27" s="52">
        <f>G16+G22</f>
        <v>8000000</v>
      </c>
      <c r="H27" s="54">
        <f>H16+H22</f>
        <v>8000000</v>
      </c>
    </row>
    <row r="28" spans="1:8" ht="15.75" customHeight="1">
      <c r="A28" s="9" t="s">
        <v>49</v>
      </c>
      <c r="B28" s="7">
        <v>38</v>
      </c>
      <c r="C28" s="52"/>
      <c r="D28" s="55"/>
      <c r="E28" s="53"/>
      <c r="F28" s="7"/>
      <c r="G28" s="52"/>
      <c r="H28" s="54"/>
    </row>
    <row r="29" spans="1:8" ht="15.75" customHeight="1">
      <c r="A29" s="9" t="s">
        <v>50</v>
      </c>
      <c r="B29" s="7">
        <v>40</v>
      </c>
      <c r="C29" s="52">
        <f>C25+C26+C27+C28</f>
        <v>966668</v>
      </c>
      <c r="D29" s="52">
        <f>D25</f>
        <v>861039.18</v>
      </c>
      <c r="E29" s="53"/>
      <c r="F29" s="7"/>
      <c r="G29" s="52"/>
      <c r="H29" s="54"/>
    </row>
    <row r="30" spans="1:8" ht="15.75" customHeight="1">
      <c r="A30" s="9"/>
      <c r="B30" s="7"/>
      <c r="C30" s="52"/>
      <c r="D30" s="55"/>
      <c r="E30" s="53"/>
      <c r="F30" s="7"/>
      <c r="G30" s="52"/>
      <c r="H30" s="54"/>
    </row>
    <row r="31" spans="1:8" ht="15.75" customHeight="1">
      <c r="A31" s="9" t="s">
        <v>51</v>
      </c>
      <c r="B31" s="7"/>
      <c r="C31" s="52"/>
      <c r="D31" s="55"/>
      <c r="E31" s="53"/>
      <c r="F31" s="7"/>
      <c r="G31" s="52"/>
      <c r="H31" s="54"/>
    </row>
    <row r="32" spans="1:8" ht="15.75" customHeight="1">
      <c r="A32" s="9" t="s">
        <v>52</v>
      </c>
      <c r="B32" s="7">
        <v>41</v>
      </c>
      <c r="C32" s="52"/>
      <c r="D32" s="55"/>
      <c r="E32" s="53" t="s">
        <v>53</v>
      </c>
      <c r="F32" s="7"/>
      <c r="G32" s="52"/>
      <c r="H32" s="54"/>
    </row>
    <row r="33" spans="1:8" ht="15.75" customHeight="1">
      <c r="A33" s="9"/>
      <c r="B33" s="7"/>
      <c r="C33" s="52"/>
      <c r="D33" s="55"/>
      <c r="E33" s="53" t="s">
        <v>54</v>
      </c>
      <c r="F33" s="7">
        <v>101</v>
      </c>
      <c r="G33" s="52">
        <v>-23779042.56</v>
      </c>
      <c r="H33" s="54">
        <v>-28107481.43</v>
      </c>
    </row>
    <row r="34" spans="1:8" ht="15.75" customHeight="1">
      <c r="A34" s="57" t="s">
        <v>55</v>
      </c>
      <c r="B34" s="7"/>
      <c r="C34" s="52"/>
      <c r="D34" s="55"/>
      <c r="E34" s="53" t="s">
        <v>56</v>
      </c>
      <c r="F34" s="7">
        <v>105</v>
      </c>
      <c r="G34" s="52">
        <v>22349845.71</v>
      </c>
      <c r="H34" s="54">
        <v>25897845.71</v>
      </c>
    </row>
    <row r="35" spans="1:8" ht="15.75" customHeight="1">
      <c r="A35" s="57" t="s">
        <v>57</v>
      </c>
      <c r="B35" s="7">
        <v>51</v>
      </c>
      <c r="C35" s="52"/>
      <c r="D35" s="55"/>
      <c r="E35" s="53" t="s">
        <v>58</v>
      </c>
      <c r="F35" s="7">
        <v>110</v>
      </c>
      <c r="G35" s="52">
        <f>SUM(G33:G34)</f>
        <v>-1429196.8499999978</v>
      </c>
      <c r="H35" s="54">
        <f>SUM(H33:H34)</f>
        <v>-2209635.719999999</v>
      </c>
    </row>
    <row r="36" spans="1:9" ht="15.75" customHeight="1">
      <c r="A36" s="9"/>
      <c r="B36" s="7"/>
      <c r="C36" s="52"/>
      <c r="D36" s="55"/>
      <c r="E36" s="53"/>
      <c r="F36" s="7"/>
      <c r="G36" s="52"/>
      <c r="H36" s="54"/>
      <c r="I36" s="12"/>
    </row>
    <row r="37" spans="1:8" ht="15.75" customHeight="1">
      <c r="A37" s="58" t="s">
        <v>59</v>
      </c>
      <c r="B37" s="16">
        <v>60</v>
      </c>
      <c r="C37" s="59">
        <f>C15+C29</f>
        <v>6570803.15</v>
      </c>
      <c r="D37" s="59">
        <f>D15+D29</f>
        <v>5790364.279999999</v>
      </c>
      <c r="E37" s="16" t="s">
        <v>60</v>
      </c>
      <c r="F37" s="16">
        <v>120</v>
      </c>
      <c r="G37" s="59">
        <f>G27+G35</f>
        <v>6570803.150000002</v>
      </c>
      <c r="H37" s="60">
        <f>H27+H35</f>
        <v>5790364.280000001</v>
      </c>
    </row>
    <row r="39" spans="4:7" ht="14.25">
      <c r="D39" s="61"/>
      <c r="G39" s="12"/>
    </row>
    <row r="40" spans="3:8" ht="14.25">
      <c r="C40" s="12"/>
      <c r="D40" s="61"/>
      <c r="G40" s="62"/>
      <c r="H40" s="12"/>
    </row>
    <row r="41" spans="4:8" ht="14.25">
      <c r="D41" s="61"/>
      <c r="G41" s="63"/>
      <c r="H41" s="12"/>
    </row>
    <row r="42" spans="4:7" ht="14.25">
      <c r="D42" s="61"/>
      <c r="G42" s="12"/>
    </row>
    <row r="43" ht="14.25">
      <c r="H43" s="12"/>
    </row>
    <row r="44" ht="14.25">
      <c r="D44" s="12"/>
    </row>
    <row r="45" ht="14.25">
      <c r="H45" s="12"/>
    </row>
    <row r="46" ht="14.25">
      <c r="G46" s="61"/>
    </row>
    <row r="47" spans="7:8" ht="14.25">
      <c r="G47" s="61"/>
      <c r="H47" s="12"/>
    </row>
    <row r="48" ht="14.25">
      <c r="G48" s="12"/>
    </row>
    <row r="49" ht="14.25">
      <c r="H49" s="12"/>
    </row>
  </sheetData>
  <sheetProtection/>
  <mergeCells count="3">
    <mergeCell ref="A1:H1"/>
    <mergeCell ref="A2:H2"/>
    <mergeCell ref="A3:H3"/>
  </mergeCells>
  <printOptions horizontalCentered="1" verticalCentered="1"/>
  <pageMargins left="0.5511811023622047" right="0.31496062992125984" top="0.5511811023622047" bottom="0.42" header="0.2362204724409449" footer="0.275590551181102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2">
      <selection activeCell="A19" sqref="A19"/>
    </sheetView>
  </sheetViews>
  <sheetFormatPr defaultColWidth="8.625" defaultRowHeight="14.25"/>
  <cols>
    <col min="1" max="1" width="37.375" style="20" customWidth="1"/>
    <col min="2" max="2" width="6.375" style="21" customWidth="1"/>
    <col min="3" max="4" width="17.625" style="20" customWidth="1"/>
    <col min="5" max="5" width="17.00390625" style="20" customWidth="1"/>
    <col min="6" max="6" width="17.875" style="22" customWidth="1"/>
    <col min="7" max="7" width="17.625" style="20" customWidth="1"/>
    <col min="8" max="8" width="17.25390625" style="20" customWidth="1"/>
    <col min="9" max="9" width="8.625" style="20" customWidth="1"/>
    <col min="10" max="10" width="12.75390625" style="20" customWidth="1"/>
    <col min="11" max="16384" width="8.625" style="20" customWidth="1"/>
  </cols>
  <sheetData>
    <row r="1" spans="1:8" ht="21" customHeight="1">
      <c r="A1" s="67" t="s">
        <v>61</v>
      </c>
      <c r="B1" s="67"/>
      <c r="C1" s="67"/>
      <c r="D1" s="67"/>
      <c r="E1" s="67"/>
      <c r="F1" s="67"/>
      <c r="G1" s="67"/>
      <c r="H1" s="67"/>
    </row>
    <row r="2" spans="1:8" ht="14.25">
      <c r="A2" s="68" t="s">
        <v>62</v>
      </c>
      <c r="B2" s="68"/>
      <c r="C2" s="68"/>
      <c r="D2" s="68"/>
      <c r="E2" s="68"/>
      <c r="F2" s="68"/>
      <c r="G2" s="68"/>
      <c r="H2" s="68"/>
    </row>
    <row r="3" spans="1:8" ht="15.75" customHeight="1">
      <c r="A3" s="69" t="s">
        <v>63</v>
      </c>
      <c r="B3" s="69"/>
      <c r="C3" s="69"/>
      <c r="D3" s="69"/>
      <c r="E3" s="69"/>
      <c r="F3" s="69"/>
      <c r="G3" s="69"/>
      <c r="H3" s="69"/>
    </row>
    <row r="4" spans="1:8" ht="18.75" customHeight="1">
      <c r="A4" s="72" t="s">
        <v>64</v>
      </c>
      <c r="B4" s="70" t="s">
        <v>4</v>
      </c>
      <c r="C4" s="70" t="s">
        <v>65</v>
      </c>
      <c r="D4" s="70"/>
      <c r="E4" s="70"/>
      <c r="F4" s="70" t="s">
        <v>66</v>
      </c>
      <c r="G4" s="70"/>
      <c r="H4" s="71"/>
    </row>
    <row r="5" spans="1:8" ht="18.75" customHeight="1">
      <c r="A5" s="73"/>
      <c r="B5" s="74"/>
      <c r="C5" s="23" t="s">
        <v>67</v>
      </c>
      <c r="D5" s="23" t="s">
        <v>68</v>
      </c>
      <c r="E5" s="23" t="s">
        <v>69</v>
      </c>
      <c r="F5" s="24" t="s">
        <v>67</v>
      </c>
      <c r="G5" s="23" t="s">
        <v>68</v>
      </c>
      <c r="H5" s="25" t="s">
        <v>69</v>
      </c>
    </row>
    <row r="6" spans="1:8" ht="15.75" customHeight="1">
      <c r="A6" s="26" t="s">
        <v>70</v>
      </c>
      <c r="B6" s="27"/>
      <c r="C6" s="28">
        <v>0</v>
      </c>
      <c r="D6" s="29"/>
      <c r="E6" s="29"/>
      <c r="F6" s="28">
        <v>0</v>
      </c>
      <c r="G6" s="29"/>
      <c r="H6" s="30"/>
    </row>
    <row r="7" spans="1:8" ht="15.75" customHeight="1">
      <c r="A7" s="26" t="s">
        <v>71</v>
      </c>
      <c r="B7" s="31">
        <v>1</v>
      </c>
      <c r="C7" s="32">
        <v>0</v>
      </c>
      <c r="D7" s="29">
        <v>2375200</v>
      </c>
      <c r="E7" s="29">
        <f>+C7+D7</f>
        <v>2375200</v>
      </c>
      <c r="F7" s="32"/>
      <c r="G7" s="29">
        <v>3548000</v>
      </c>
      <c r="H7" s="30">
        <f>SUM(F7:G7)</f>
        <v>3548000</v>
      </c>
    </row>
    <row r="8" spans="1:8" ht="15.75" customHeight="1">
      <c r="A8" s="26" t="s">
        <v>72</v>
      </c>
      <c r="B8" s="31">
        <v>2</v>
      </c>
      <c r="C8" s="28">
        <v>0</v>
      </c>
      <c r="D8" s="29">
        <v>0</v>
      </c>
      <c r="E8" s="29">
        <v>0</v>
      </c>
      <c r="F8" s="28">
        <v>0</v>
      </c>
      <c r="G8" s="29">
        <v>0</v>
      </c>
      <c r="H8" s="30">
        <v>0</v>
      </c>
    </row>
    <row r="9" spans="1:8" ht="15.75" customHeight="1">
      <c r="A9" s="26" t="s">
        <v>73</v>
      </c>
      <c r="B9" s="31">
        <v>3</v>
      </c>
      <c r="C9" s="28">
        <v>0</v>
      </c>
      <c r="D9" s="29">
        <v>0</v>
      </c>
      <c r="E9" s="29">
        <v>0</v>
      </c>
      <c r="F9" s="28">
        <v>0</v>
      </c>
      <c r="G9" s="29">
        <v>0</v>
      </c>
      <c r="H9" s="30">
        <v>0</v>
      </c>
    </row>
    <row r="10" spans="1:8" ht="15.75" customHeight="1">
      <c r="A10" s="26" t="s">
        <v>74</v>
      </c>
      <c r="B10" s="31">
        <v>4</v>
      </c>
      <c r="C10" s="28">
        <v>0</v>
      </c>
      <c r="D10" s="29">
        <v>0</v>
      </c>
      <c r="E10" s="29">
        <v>0</v>
      </c>
      <c r="F10" s="28">
        <v>0</v>
      </c>
      <c r="G10" s="29">
        <v>0</v>
      </c>
      <c r="H10" s="30">
        <v>0</v>
      </c>
    </row>
    <row r="11" spans="1:8" ht="15.75" customHeight="1">
      <c r="A11" s="26" t="s">
        <v>75</v>
      </c>
      <c r="B11" s="31">
        <v>5</v>
      </c>
      <c r="C11" s="28">
        <v>0</v>
      </c>
      <c r="D11" s="29">
        <v>0</v>
      </c>
      <c r="E11" s="29">
        <v>0</v>
      </c>
      <c r="F11" s="28">
        <v>0</v>
      </c>
      <c r="G11" s="29">
        <v>0</v>
      </c>
      <c r="H11" s="30">
        <v>0</v>
      </c>
    </row>
    <row r="12" spans="1:8" ht="15.75" customHeight="1">
      <c r="A12" s="26" t="s">
        <v>76</v>
      </c>
      <c r="B12" s="31">
        <v>6</v>
      </c>
      <c r="C12" s="28">
        <v>0</v>
      </c>
      <c r="D12" s="29">
        <v>0</v>
      </c>
      <c r="E12" s="29">
        <v>0</v>
      </c>
      <c r="F12" s="28">
        <v>0</v>
      </c>
      <c r="G12" s="29">
        <v>0</v>
      </c>
      <c r="H12" s="30">
        <v>0</v>
      </c>
    </row>
    <row r="13" spans="1:8" ht="15.75" customHeight="1">
      <c r="A13" s="26" t="s">
        <v>77</v>
      </c>
      <c r="B13" s="31">
        <v>7</v>
      </c>
      <c r="C13" s="28">
        <v>0</v>
      </c>
      <c r="D13" s="29">
        <v>0</v>
      </c>
      <c r="E13" s="29">
        <v>0</v>
      </c>
      <c r="F13" s="28">
        <v>0</v>
      </c>
      <c r="G13" s="29">
        <v>0</v>
      </c>
      <c r="H13" s="30">
        <f>F13+G13</f>
        <v>0</v>
      </c>
    </row>
    <row r="14" spans="1:8" s="19" customFormat="1" ht="15.75" customHeight="1">
      <c r="A14" s="33" t="s">
        <v>78</v>
      </c>
      <c r="B14" s="34">
        <v>8</v>
      </c>
      <c r="C14" s="28">
        <v>0</v>
      </c>
      <c r="D14" s="29">
        <f>SUM(D7:D13)</f>
        <v>2375200</v>
      </c>
      <c r="E14" s="29">
        <f>SUM(E7:E13)</f>
        <v>2375200</v>
      </c>
      <c r="F14" s="28">
        <f>F7+F8+F9+F10+F11+F12+F13</f>
        <v>0</v>
      </c>
      <c r="G14" s="29">
        <f>SUM(G7:G13)</f>
        <v>3548000</v>
      </c>
      <c r="H14" s="30">
        <f>H7+H8+H9+H10+H11+H12+H13</f>
        <v>3548000</v>
      </c>
    </row>
    <row r="15" spans="1:8" s="19" customFormat="1" ht="15.75" customHeight="1">
      <c r="A15" s="35" t="s">
        <v>79</v>
      </c>
      <c r="B15" s="34"/>
      <c r="C15" s="36"/>
      <c r="D15" s="29"/>
      <c r="E15" s="29"/>
      <c r="F15" s="36"/>
      <c r="G15" s="29"/>
      <c r="H15" s="30"/>
    </row>
    <row r="16" spans="1:8" s="19" customFormat="1" ht="15.75" customHeight="1">
      <c r="A16" s="35" t="s">
        <v>80</v>
      </c>
      <c r="B16" s="34">
        <v>9</v>
      </c>
      <c r="C16" s="28">
        <f>C17+C18+C19+C20+C21+C22+C23+C24+C25+C26+C27</f>
        <v>2711854.8699999996</v>
      </c>
      <c r="D16" s="29">
        <v>0</v>
      </c>
      <c r="E16" s="29">
        <f>SUM(C16:D16)</f>
        <v>2711854.8699999996</v>
      </c>
      <c r="F16" s="28">
        <f>F17+F18+F19+F20+F21+F22+F23+F24+F25+F26+F27</f>
        <v>4031060.08</v>
      </c>
      <c r="G16" s="29">
        <f>G17+G18+G19+G20+G21+G22+G23+G24+G25+G26+G27</f>
        <v>0</v>
      </c>
      <c r="H16" s="30">
        <f>SUM(F16:G16)</f>
        <v>4031060.08</v>
      </c>
    </row>
    <row r="17" spans="1:8" s="19" customFormat="1" ht="15.75" customHeight="1">
      <c r="A17" s="35" t="s">
        <v>81</v>
      </c>
      <c r="B17" s="34">
        <v>10</v>
      </c>
      <c r="C17" s="28"/>
      <c r="D17" s="29">
        <v>0</v>
      </c>
      <c r="E17" s="29">
        <f>SUM(C17:D17)</f>
        <v>0</v>
      </c>
      <c r="F17" s="28">
        <v>1213201.77</v>
      </c>
      <c r="G17" s="29">
        <v>0</v>
      </c>
      <c r="H17" s="30">
        <f aca="true" t="shared" si="0" ref="H17:H30">SUM(F17:G17)</f>
        <v>1213201.77</v>
      </c>
    </row>
    <row r="18" spans="1:8" ht="15.75" customHeight="1">
      <c r="A18" s="37" t="s">
        <v>82</v>
      </c>
      <c r="B18" s="31">
        <v>14</v>
      </c>
      <c r="C18" s="28"/>
      <c r="D18" s="29">
        <f>-D20</f>
        <v>0</v>
      </c>
      <c r="E18" s="29">
        <f>SUM(C18:D18)</f>
        <v>0</v>
      </c>
      <c r="F18" s="28">
        <v>13735</v>
      </c>
      <c r="G18" s="29">
        <v>0</v>
      </c>
      <c r="H18" s="30">
        <f t="shared" si="0"/>
        <v>13735</v>
      </c>
    </row>
    <row r="19" spans="1:8" ht="15.75" customHeight="1">
      <c r="A19" s="37" t="s">
        <v>136</v>
      </c>
      <c r="B19" s="31">
        <v>15</v>
      </c>
      <c r="C19" s="38"/>
      <c r="D19" s="29">
        <v>0</v>
      </c>
      <c r="E19" s="29"/>
      <c r="F19" s="28">
        <v>2627781.31</v>
      </c>
      <c r="G19" s="29">
        <v>0</v>
      </c>
      <c r="H19" s="30">
        <f t="shared" si="0"/>
        <v>2627781.31</v>
      </c>
    </row>
    <row r="20" spans="1:10" ht="15.75" customHeight="1">
      <c r="A20" s="37" t="s">
        <v>83</v>
      </c>
      <c r="B20" s="31">
        <v>16</v>
      </c>
      <c r="C20" s="28"/>
      <c r="D20" s="29">
        <v>0</v>
      </c>
      <c r="E20" s="29">
        <f aca="true" t="shared" si="1" ref="E20:E30">SUM(C20:D20)</f>
        <v>0</v>
      </c>
      <c r="F20" s="28">
        <v>17760</v>
      </c>
      <c r="G20" s="29">
        <v>0</v>
      </c>
      <c r="H20" s="30">
        <f t="shared" si="0"/>
        <v>17760</v>
      </c>
      <c r="J20" s="51"/>
    </row>
    <row r="21" spans="1:8" ht="15.75" customHeight="1">
      <c r="A21" s="39" t="s">
        <v>84</v>
      </c>
      <c r="B21" s="31">
        <v>17</v>
      </c>
      <c r="C21" s="28"/>
      <c r="D21" s="29">
        <v>0</v>
      </c>
      <c r="E21" s="29">
        <f t="shared" si="1"/>
        <v>0</v>
      </c>
      <c r="F21" s="38">
        <v>10650</v>
      </c>
      <c r="G21" s="29">
        <v>0</v>
      </c>
      <c r="H21" s="30">
        <f t="shared" si="0"/>
        <v>10650</v>
      </c>
    </row>
    <row r="22" spans="1:8" ht="15.75" customHeight="1">
      <c r="A22" s="37" t="s">
        <v>85</v>
      </c>
      <c r="B22" s="31">
        <v>25</v>
      </c>
      <c r="C22" s="38"/>
      <c r="D22" s="29">
        <v>0</v>
      </c>
      <c r="E22" s="29">
        <f t="shared" si="1"/>
        <v>0</v>
      </c>
      <c r="F22" s="38">
        <v>40000</v>
      </c>
      <c r="G22" s="29">
        <v>0</v>
      </c>
      <c r="H22" s="30">
        <f t="shared" si="0"/>
        <v>40000</v>
      </c>
    </row>
    <row r="23" spans="1:8" ht="15.75" customHeight="1">
      <c r="A23" s="37" t="s">
        <v>86</v>
      </c>
      <c r="B23" s="31">
        <v>26</v>
      </c>
      <c r="C23" s="38"/>
      <c r="D23" s="29">
        <v>0</v>
      </c>
      <c r="E23" s="29">
        <f t="shared" si="1"/>
        <v>0</v>
      </c>
      <c r="F23" s="38">
        <v>3104</v>
      </c>
      <c r="G23" s="29">
        <v>0</v>
      </c>
      <c r="H23" s="30">
        <f t="shared" si="0"/>
        <v>3104</v>
      </c>
    </row>
    <row r="24" spans="1:8" ht="15.75" customHeight="1">
      <c r="A24" s="37" t="s">
        <v>87</v>
      </c>
      <c r="B24" s="31">
        <v>27</v>
      </c>
      <c r="C24" s="38">
        <v>35596.32</v>
      </c>
      <c r="D24" s="29">
        <v>0</v>
      </c>
      <c r="E24" s="29">
        <f t="shared" si="1"/>
        <v>35596.32</v>
      </c>
      <c r="F24" s="38">
        <v>0</v>
      </c>
      <c r="G24" s="29">
        <v>0</v>
      </c>
      <c r="H24" s="30">
        <f t="shared" si="0"/>
        <v>0</v>
      </c>
    </row>
    <row r="25" spans="1:8" ht="15.75" customHeight="1">
      <c r="A25" s="37" t="s">
        <v>88</v>
      </c>
      <c r="B25" s="31">
        <v>28</v>
      </c>
      <c r="C25" s="38">
        <v>5400</v>
      </c>
      <c r="D25" s="29">
        <v>0</v>
      </c>
      <c r="E25" s="29">
        <f t="shared" si="1"/>
        <v>5400</v>
      </c>
      <c r="F25" s="38">
        <v>0</v>
      </c>
      <c r="G25" s="29">
        <v>0</v>
      </c>
      <c r="H25" s="30">
        <f t="shared" si="0"/>
        <v>0</v>
      </c>
    </row>
    <row r="26" spans="1:8" ht="15.75" customHeight="1">
      <c r="A26" s="40" t="s">
        <v>89</v>
      </c>
      <c r="B26" s="31">
        <v>29</v>
      </c>
      <c r="C26" s="38">
        <v>2555512.13</v>
      </c>
      <c r="D26" s="29">
        <v>0</v>
      </c>
      <c r="E26" s="29">
        <f t="shared" si="1"/>
        <v>2555512.13</v>
      </c>
      <c r="F26" s="38">
        <v>0</v>
      </c>
      <c r="G26" s="29">
        <v>0</v>
      </c>
      <c r="H26" s="30">
        <f t="shared" si="0"/>
        <v>0</v>
      </c>
    </row>
    <row r="27" spans="1:8" ht="18" customHeight="1">
      <c r="A27" s="41" t="s">
        <v>90</v>
      </c>
      <c r="B27" s="31">
        <v>30</v>
      </c>
      <c r="C27" s="38">
        <v>115346.42</v>
      </c>
      <c r="D27" s="29">
        <v>0</v>
      </c>
      <c r="E27" s="29">
        <f t="shared" si="1"/>
        <v>115346.42</v>
      </c>
      <c r="F27" s="38">
        <v>104828</v>
      </c>
      <c r="G27" s="29">
        <v>0</v>
      </c>
      <c r="H27" s="30">
        <f t="shared" si="0"/>
        <v>104828</v>
      </c>
    </row>
    <row r="28" spans="1:8" ht="15.75" customHeight="1">
      <c r="A28" s="26" t="s">
        <v>91</v>
      </c>
      <c r="B28" s="31">
        <v>31</v>
      </c>
      <c r="C28" s="28">
        <v>297238.25</v>
      </c>
      <c r="D28" s="29">
        <v>0</v>
      </c>
      <c r="E28" s="29">
        <f t="shared" si="1"/>
        <v>297238.25</v>
      </c>
      <c r="F28" s="28">
        <v>312233.16</v>
      </c>
      <c r="G28" s="29">
        <v>0</v>
      </c>
      <c r="H28" s="30">
        <f t="shared" si="0"/>
        <v>312233.16</v>
      </c>
    </row>
    <row r="29" spans="1:8" ht="15.75" customHeight="1">
      <c r="A29" s="26" t="s">
        <v>92</v>
      </c>
      <c r="B29" s="31">
        <v>32</v>
      </c>
      <c r="C29" s="28">
        <v>-20332</v>
      </c>
      <c r="D29" s="29">
        <v>0</v>
      </c>
      <c r="E29" s="29">
        <f t="shared" si="1"/>
        <v>-20332</v>
      </c>
      <c r="F29" s="28">
        <v>-17655.19</v>
      </c>
      <c r="G29" s="29">
        <v>0</v>
      </c>
      <c r="H29" s="30">
        <f t="shared" si="0"/>
        <v>-17655.19</v>
      </c>
    </row>
    <row r="30" spans="1:8" ht="15.75" customHeight="1">
      <c r="A30" s="26" t="s">
        <v>93</v>
      </c>
      <c r="B30" s="31">
        <v>33</v>
      </c>
      <c r="C30" s="28">
        <v>0</v>
      </c>
      <c r="D30" s="29">
        <v>0</v>
      </c>
      <c r="E30" s="29">
        <f t="shared" si="1"/>
        <v>0</v>
      </c>
      <c r="F30" s="28">
        <v>2800.82</v>
      </c>
      <c r="G30" s="29">
        <v>0</v>
      </c>
      <c r="H30" s="30">
        <f t="shared" si="0"/>
        <v>2800.82</v>
      </c>
    </row>
    <row r="31" spans="1:8" s="19" customFormat="1" ht="15.75" customHeight="1">
      <c r="A31" s="33" t="s">
        <v>94</v>
      </c>
      <c r="B31" s="34">
        <v>34</v>
      </c>
      <c r="C31" s="28">
        <f>C16+C28+C29+C30</f>
        <v>2988761.1199999996</v>
      </c>
      <c r="D31" s="42">
        <v>0</v>
      </c>
      <c r="E31" s="28">
        <f>E16+E28+E29+E30</f>
        <v>2988761.1199999996</v>
      </c>
      <c r="F31" s="28">
        <f>F16+F28+F29+F30</f>
        <v>4328438.87</v>
      </c>
      <c r="G31" s="42">
        <v>0</v>
      </c>
      <c r="H31" s="43">
        <f>H16+H28+H29+H30</f>
        <v>4328438.87</v>
      </c>
    </row>
    <row r="32" spans="1:8" ht="15.75" customHeight="1">
      <c r="A32" s="26" t="s">
        <v>95</v>
      </c>
      <c r="B32" s="31">
        <v>35</v>
      </c>
      <c r="C32" s="32">
        <v>0</v>
      </c>
      <c r="D32" s="42">
        <v>0</v>
      </c>
      <c r="E32" s="42">
        <f>SUM(C32:D32)</f>
        <v>0</v>
      </c>
      <c r="F32" s="32"/>
      <c r="G32" s="42"/>
      <c r="H32" s="44"/>
    </row>
    <row r="33" spans="1:8" ht="26.25" customHeight="1">
      <c r="A33" s="45" t="s">
        <v>96</v>
      </c>
      <c r="B33" s="46">
        <v>36</v>
      </c>
      <c r="C33" s="47">
        <f>C14-C31</f>
        <v>-2988761.1199999996</v>
      </c>
      <c r="D33" s="48">
        <f>D14-D31</f>
        <v>2375200</v>
      </c>
      <c r="E33" s="48">
        <f>SUM(C33:D33)</f>
        <v>-613561.1199999996</v>
      </c>
      <c r="F33" s="47">
        <f>F14-F31</f>
        <v>-4328438.87</v>
      </c>
      <c r="G33" s="48">
        <f>G14-G31</f>
        <v>3548000</v>
      </c>
      <c r="H33" s="49">
        <f>SUM(F33:G33)</f>
        <v>-780438.8700000001</v>
      </c>
    </row>
    <row r="34" ht="14.25">
      <c r="A34" s="50"/>
    </row>
  </sheetData>
  <sheetProtection/>
  <mergeCells count="7">
    <mergeCell ref="A1:H1"/>
    <mergeCell ref="A2:H2"/>
    <mergeCell ref="A3:H3"/>
    <mergeCell ref="C4:E4"/>
    <mergeCell ref="F4:H4"/>
    <mergeCell ref="A4:A5"/>
    <mergeCell ref="B4:B5"/>
  </mergeCells>
  <printOptions horizontalCentered="1" verticalCentered="1"/>
  <pageMargins left="0.31496062992125984" right="0.2362204724409449" top="0.35433070866141736" bottom="0.35433070866141736" header="0.3937007874015748" footer="0.2362204724409449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C20">
      <selection activeCell="E43" sqref="E43"/>
    </sheetView>
  </sheetViews>
  <sheetFormatPr defaultColWidth="8.625" defaultRowHeight="14.25"/>
  <cols>
    <col min="1" max="1" width="50.50390625" style="2" hidden="1" customWidth="1"/>
    <col min="2" max="2" width="13.25390625" style="2" hidden="1" customWidth="1"/>
    <col min="3" max="3" width="52.75390625" style="2" customWidth="1"/>
    <col min="4" max="4" width="7.50390625" style="2" customWidth="1"/>
    <col min="5" max="5" width="23.375" style="2" customWidth="1"/>
    <col min="6" max="6" width="8.625" style="2" customWidth="1"/>
    <col min="7" max="7" width="30.875" style="2" customWidth="1"/>
    <col min="8" max="16384" width="8.625" style="2" customWidth="1"/>
  </cols>
  <sheetData>
    <row r="1" spans="3:5" ht="20.25">
      <c r="C1" s="75" t="s">
        <v>97</v>
      </c>
      <c r="D1" s="75"/>
      <c r="E1" s="75"/>
    </row>
    <row r="2" spans="3:5" ht="14.25">
      <c r="C2" s="76" t="s">
        <v>98</v>
      </c>
      <c r="D2" s="76"/>
      <c r="E2" s="76"/>
    </row>
    <row r="3" spans="3:5" ht="14.25">
      <c r="C3" s="77" t="s">
        <v>99</v>
      </c>
      <c r="D3" s="77"/>
      <c r="E3" s="77"/>
    </row>
    <row r="4" spans="3:5" ht="16.5" customHeight="1">
      <c r="C4" s="3" t="s">
        <v>64</v>
      </c>
      <c r="D4" s="4" t="s">
        <v>4</v>
      </c>
      <c r="E4" s="5" t="s">
        <v>100</v>
      </c>
    </row>
    <row r="5" spans="3:5" s="1" customFormat="1" ht="16.5" customHeight="1">
      <c r="C5" s="6" t="s">
        <v>101</v>
      </c>
      <c r="D5" s="7"/>
      <c r="E5" s="8"/>
    </row>
    <row r="6" spans="3:5" ht="16.5" customHeight="1">
      <c r="C6" s="9" t="s">
        <v>102</v>
      </c>
      <c r="D6" s="7">
        <v>1</v>
      </c>
      <c r="E6" s="8"/>
    </row>
    <row r="7" spans="3:5" ht="16.5" customHeight="1">
      <c r="C7" s="9" t="s">
        <v>103</v>
      </c>
      <c r="D7" s="7">
        <v>2</v>
      </c>
      <c r="E7" s="8"/>
    </row>
    <row r="8" spans="3:5" ht="16.5" customHeight="1">
      <c r="C8" s="9" t="s">
        <v>104</v>
      </c>
      <c r="D8" s="7">
        <v>3</v>
      </c>
      <c r="E8" s="8"/>
    </row>
    <row r="9" spans="3:5" ht="16.5" customHeight="1">
      <c r="C9" s="9" t="s">
        <v>105</v>
      </c>
      <c r="D9" s="7">
        <v>4</v>
      </c>
      <c r="E9" s="8"/>
    </row>
    <row r="10" spans="3:5" ht="16.5" customHeight="1">
      <c r="C10" s="9" t="s">
        <v>106</v>
      </c>
      <c r="D10" s="7">
        <v>5</v>
      </c>
      <c r="E10" s="8"/>
    </row>
    <row r="11" spans="1:5" ht="16.5" customHeight="1">
      <c r="A11" s="2" t="s">
        <v>107</v>
      </c>
      <c r="C11" s="9" t="s">
        <v>108</v>
      </c>
      <c r="D11" s="7">
        <v>8</v>
      </c>
      <c r="E11" s="8">
        <f>17000</f>
        <v>17000</v>
      </c>
    </row>
    <row r="12" spans="3:5" ht="16.5" customHeight="1">
      <c r="C12" s="9" t="s">
        <v>109</v>
      </c>
      <c r="D12" s="7">
        <v>13</v>
      </c>
      <c r="E12" s="10">
        <f>E6+E7+E8+E9+E10+E11</f>
        <v>17000</v>
      </c>
    </row>
    <row r="13" spans="1:5" ht="16.5" customHeight="1">
      <c r="A13" s="2" t="s">
        <v>110</v>
      </c>
      <c r="C13" s="9" t="s">
        <v>111</v>
      </c>
      <c r="D13" s="7">
        <v>14</v>
      </c>
      <c r="E13" s="10">
        <v>78410</v>
      </c>
    </row>
    <row r="14" spans="3:7" ht="16.5" customHeight="1">
      <c r="C14" s="9" t="s">
        <v>112</v>
      </c>
      <c r="D14" s="7">
        <v>15</v>
      </c>
      <c r="E14" s="10">
        <v>189798.59</v>
      </c>
      <c r="G14" s="11"/>
    </row>
    <row r="15" spans="3:5" ht="16.5" customHeight="1">
      <c r="C15" s="9" t="s">
        <v>113</v>
      </c>
      <c r="D15" s="7">
        <v>16</v>
      </c>
      <c r="E15" s="10">
        <v>424184.65</v>
      </c>
    </row>
    <row r="16" spans="1:7" ht="16.5" customHeight="1">
      <c r="A16" s="2" t="s">
        <v>114</v>
      </c>
      <c r="C16" s="9" t="s">
        <v>115</v>
      </c>
      <c r="D16" s="7">
        <v>19</v>
      </c>
      <c r="E16" s="10">
        <v>17000</v>
      </c>
      <c r="G16" s="12"/>
    </row>
    <row r="17" spans="3:7" ht="16.5" customHeight="1">
      <c r="C17" s="9" t="s">
        <v>116</v>
      </c>
      <c r="D17" s="7">
        <v>23</v>
      </c>
      <c r="E17" s="10">
        <f>SUM(E13:E16)</f>
        <v>709393.24</v>
      </c>
      <c r="G17" s="11"/>
    </row>
    <row r="18" spans="3:5" s="1" customFormat="1" ht="16.5" customHeight="1">
      <c r="C18" s="13" t="s">
        <v>117</v>
      </c>
      <c r="D18" s="7">
        <v>24</v>
      </c>
      <c r="E18" s="10">
        <f>E12-E17</f>
        <v>-692393.24</v>
      </c>
    </row>
    <row r="19" spans="3:5" s="1" customFormat="1" ht="16.5" customHeight="1">
      <c r="C19" s="6" t="s">
        <v>118</v>
      </c>
      <c r="D19" s="7"/>
      <c r="E19" s="10"/>
    </row>
    <row r="20" spans="3:5" ht="16.5" customHeight="1">
      <c r="C20" s="9" t="s">
        <v>119</v>
      </c>
      <c r="D20" s="7">
        <v>25</v>
      </c>
      <c r="E20" s="8"/>
    </row>
    <row r="21" spans="3:5" ht="16.5" customHeight="1">
      <c r="C21" s="9" t="s">
        <v>120</v>
      </c>
      <c r="D21" s="7">
        <v>26</v>
      </c>
      <c r="E21" s="8"/>
    </row>
    <row r="22" spans="3:7" ht="16.5" customHeight="1">
      <c r="C22" s="9" t="s">
        <v>121</v>
      </c>
      <c r="D22" s="7">
        <v>27</v>
      </c>
      <c r="E22" s="8"/>
      <c r="G22" s="11"/>
    </row>
    <row r="23" spans="3:5" ht="16.5" customHeight="1">
      <c r="C23" s="9" t="s">
        <v>122</v>
      </c>
      <c r="D23" s="7">
        <v>30</v>
      </c>
      <c r="E23" s="8"/>
    </row>
    <row r="24" spans="3:5" ht="16.5" customHeight="1">
      <c r="C24" s="9" t="s">
        <v>109</v>
      </c>
      <c r="D24" s="7">
        <v>34</v>
      </c>
      <c r="E24" s="8">
        <v>0</v>
      </c>
    </row>
    <row r="25" spans="3:5" ht="16.5" customHeight="1">
      <c r="C25" s="9" t="s">
        <v>123</v>
      </c>
      <c r="D25" s="7">
        <v>35</v>
      </c>
      <c r="E25" s="8"/>
    </row>
    <row r="26" spans="3:5" ht="16.5" customHeight="1">
      <c r="C26" s="9" t="s">
        <v>124</v>
      </c>
      <c r="D26" s="7">
        <v>36</v>
      </c>
      <c r="E26" s="8"/>
    </row>
    <row r="27" spans="3:5" ht="16.5" customHeight="1">
      <c r="C27" s="9" t="s">
        <v>125</v>
      </c>
      <c r="D27" s="7">
        <v>39</v>
      </c>
      <c r="E27" s="8"/>
    </row>
    <row r="28" spans="3:5" ht="16.5" customHeight="1">
      <c r="C28" s="9" t="s">
        <v>116</v>
      </c>
      <c r="D28" s="7">
        <v>43</v>
      </c>
      <c r="E28" s="8">
        <v>0</v>
      </c>
    </row>
    <row r="29" spans="3:5" s="1" customFormat="1" ht="16.5" customHeight="1">
      <c r="C29" s="13" t="s">
        <v>126</v>
      </c>
      <c r="D29" s="7">
        <v>44</v>
      </c>
      <c r="E29" s="8">
        <v>0</v>
      </c>
    </row>
    <row r="30" spans="3:5" s="1" customFormat="1" ht="16.5" customHeight="1">
      <c r="C30" s="6" t="s">
        <v>127</v>
      </c>
      <c r="D30" s="7"/>
      <c r="E30" s="8"/>
    </row>
    <row r="31" spans="3:5" ht="16.5" customHeight="1">
      <c r="C31" s="9" t="s">
        <v>128</v>
      </c>
      <c r="D31" s="7">
        <v>45</v>
      </c>
      <c r="E31" s="8"/>
    </row>
    <row r="32" spans="3:5" ht="16.5" customHeight="1">
      <c r="C32" s="9" t="s">
        <v>129</v>
      </c>
      <c r="D32" s="7">
        <v>46</v>
      </c>
      <c r="E32" s="8">
        <v>17860.19</v>
      </c>
    </row>
    <row r="33" spans="3:5" ht="16.5" customHeight="1">
      <c r="C33" s="9" t="s">
        <v>109</v>
      </c>
      <c r="D33" s="7">
        <v>50</v>
      </c>
      <c r="E33" s="8">
        <f>E31+E32</f>
        <v>17860.19</v>
      </c>
    </row>
    <row r="34" spans="3:5" ht="16.5" customHeight="1">
      <c r="C34" s="9" t="s">
        <v>130</v>
      </c>
      <c r="D34" s="7">
        <v>51</v>
      </c>
      <c r="E34" s="8"/>
    </row>
    <row r="35" spans="3:5" ht="16.5" customHeight="1">
      <c r="C35" s="9" t="s">
        <v>131</v>
      </c>
      <c r="D35" s="7">
        <v>52</v>
      </c>
      <c r="E35" s="14"/>
    </row>
    <row r="36" spans="3:5" ht="16.5" customHeight="1">
      <c r="C36" s="9" t="s">
        <v>132</v>
      </c>
      <c r="D36" s="7">
        <v>55</v>
      </c>
      <c r="E36" s="8">
        <v>205</v>
      </c>
    </row>
    <row r="37" spans="3:5" ht="16.5" customHeight="1">
      <c r="C37" s="9" t="s">
        <v>116</v>
      </c>
      <c r="D37" s="7">
        <v>58</v>
      </c>
      <c r="E37" s="8">
        <f>E34+E35+E36</f>
        <v>205</v>
      </c>
    </row>
    <row r="38" spans="3:5" s="1" customFormat="1" ht="16.5" customHeight="1">
      <c r="C38" s="13" t="s">
        <v>133</v>
      </c>
      <c r="D38" s="7">
        <v>59</v>
      </c>
      <c r="E38" s="8">
        <f>E33-E37</f>
        <v>17655.19</v>
      </c>
    </row>
    <row r="39" spans="3:5" ht="16.5" customHeight="1">
      <c r="C39" s="6" t="s">
        <v>134</v>
      </c>
      <c r="D39" s="7">
        <v>60</v>
      </c>
      <c r="E39" s="8"/>
    </row>
    <row r="40" spans="3:5" ht="16.5" customHeight="1">
      <c r="C40" s="15" t="s">
        <v>135</v>
      </c>
      <c r="D40" s="16">
        <v>61</v>
      </c>
      <c r="E40" s="17">
        <f>E18+E29+E38</f>
        <v>-674738.05</v>
      </c>
    </row>
    <row r="42" ht="14.25">
      <c r="E42" s="18"/>
    </row>
    <row r="44" ht="14.25">
      <c r="E44" s="11"/>
    </row>
  </sheetData>
  <sheetProtection/>
  <mergeCells count="3">
    <mergeCell ref="C1:E1"/>
    <mergeCell ref="C2:E2"/>
    <mergeCell ref="C3:E3"/>
  </mergeCells>
  <printOptions horizontalCentered="1" verticalCentered="1"/>
  <pageMargins left="0.35433070866141736" right="0.2362204724409449" top="0.45" bottom="0.58" header="0.26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Cui</cp:lastModifiedBy>
  <cp:lastPrinted>2022-01-13T01:44:56Z</cp:lastPrinted>
  <dcterms:created xsi:type="dcterms:W3CDTF">1996-12-17T01:32:42Z</dcterms:created>
  <dcterms:modified xsi:type="dcterms:W3CDTF">2023-02-17T07:22:58Z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